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Genacct\PERSONAL FOLDERS\Rich\"/>
    </mc:Choice>
  </mc:AlternateContent>
  <xr:revisionPtr revIDLastSave="0" documentId="13_ncr:1_{3F1F7C6A-ABF8-4BEE-8341-B62910BDD4C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" l="1"/>
  <c r="A58" i="1"/>
  <c r="B97" i="1" l="1"/>
  <c r="A90" i="1"/>
  <c r="A89" i="1"/>
  <c r="A88" i="1"/>
  <c r="A87" i="1"/>
  <c r="A86" i="1"/>
  <c r="A80" i="1"/>
  <c r="B65" i="1"/>
  <c r="A65" i="1"/>
  <c r="B64" i="1"/>
  <c r="A64" i="1"/>
  <c r="B62" i="1"/>
  <c r="A62" i="1"/>
  <c r="A56" i="1"/>
  <c r="B51" i="1"/>
  <c r="A51" i="1"/>
  <c r="B47" i="1"/>
  <c r="A44" i="1"/>
  <c r="A43" i="1"/>
  <c r="A39" i="1"/>
  <c r="A37" i="1"/>
  <c r="A27" i="1"/>
  <c r="A25" i="1"/>
  <c r="A20" i="1"/>
  <c r="B17" i="1"/>
  <c r="A17" i="1"/>
  <c r="A8" i="1"/>
  <c r="A4" i="1"/>
  <c r="B3" i="1"/>
  <c r="A3" i="1"/>
  <c r="A2" i="1"/>
</calcChain>
</file>

<file path=xl/sharedStrings.xml><?xml version="1.0" encoding="utf-8"?>
<sst xmlns="http://schemas.openxmlformats.org/spreadsheetml/2006/main" count="399" uniqueCount="238">
  <si>
    <t>000</t>
  </si>
  <si>
    <t>Journal Voucher</t>
  </si>
  <si>
    <t>Web Req. #</t>
  </si>
  <si>
    <t xml:space="preserve">WEB </t>
  </si>
  <si>
    <t>Controller's Office X2175</t>
  </si>
  <si>
    <t>Cashiers Office X1242</t>
  </si>
  <si>
    <t>Flex Transfer - WSFS</t>
  </si>
  <si>
    <t>WSFS Seq. #</t>
  </si>
  <si>
    <t>FLX</t>
  </si>
  <si>
    <t>UD1 Flex Office X4033 or X8279</t>
  </si>
  <si>
    <t>Alumni Events</t>
  </si>
  <si>
    <t>(none)</t>
  </si>
  <si>
    <t>ALU</t>
  </si>
  <si>
    <t>Alumni Relations X2341</t>
  </si>
  <si>
    <t>CASHNET Credit Card</t>
  </si>
  <si>
    <t>varies by merchant</t>
  </si>
  <si>
    <t>CNT</t>
  </si>
  <si>
    <t>CASHNET  ACH</t>
  </si>
  <si>
    <t>Transaction ID</t>
  </si>
  <si>
    <t>Gift Journal Voucher</t>
  </si>
  <si>
    <t>Journal Line Ref. #</t>
  </si>
  <si>
    <t>ADV</t>
  </si>
  <si>
    <t>Gift Processing Office X1249</t>
  </si>
  <si>
    <t>AUX</t>
  </si>
  <si>
    <t>AUX/FAC - ID Office</t>
  </si>
  <si>
    <t>AUX/FAC -  Fuelman Charges</t>
  </si>
  <si>
    <t>Vehicle ID</t>
  </si>
  <si>
    <t>FUE</t>
  </si>
  <si>
    <t>AUX/FAC - Voyager Charges</t>
  </si>
  <si>
    <t>AUX/FAC - DOS Printer Charges</t>
  </si>
  <si>
    <t>(not yet available)</t>
  </si>
  <si>
    <t>AUX/FAC - Federal Express</t>
  </si>
  <si>
    <t>FDX</t>
  </si>
  <si>
    <t>Mail Services X8360 or X2151 (Fed Ex)</t>
  </si>
  <si>
    <t>AUX/FAC - Printing Charges</t>
  </si>
  <si>
    <t>University Printing X2154</t>
  </si>
  <si>
    <t>AP</t>
  </si>
  <si>
    <t xml:space="preserve">Procurement Services X2161 </t>
  </si>
  <si>
    <t>Int Chg Chemical Engineer Shop</t>
  </si>
  <si>
    <t xml:space="preserve">ENGR </t>
  </si>
  <si>
    <t>College of Engineering X4848</t>
  </si>
  <si>
    <t>Request for Service - University Media Services</t>
  </si>
  <si>
    <t>RFS</t>
  </si>
  <si>
    <t>University Media Services X3557</t>
  </si>
  <si>
    <t>Request for Service - Photo Reprint</t>
  </si>
  <si>
    <t>Photo Services X8931</t>
  </si>
  <si>
    <t>Request for Service - Photo Shoot</t>
  </si>
  <si>
    <t>Internal Charge Mail Services</t>
  </si>
  <si>
    <t>MAIL or AUX</t>
  </si>
  <si>
    <t>Internal Charge Software Share</t>
  </si>
  <si>
    <t>Request for Service #</t>
  </si>
  <si>
    <t>IT-Client Support &amp; Services X6000</t>
  </si>
  <si>
    <t>Int Chg Facilities Service Req</t>
  </si>
  <si>
    <t>Service Slip #</t>
  </si>
  <si>
    <t>FAC</t>
  </si>
  <si>
    <t>Facilities - Financial Services X2623</t>
  </si>
  <si>
    <t>Request for Service - Motor Pool</t>
  </si>
  <si>
    <t>Transportation Services X8471</t>
  </si>
  <si>
    <t>Request for Service - Bus Service</t>
  </si>
  <si>
    <t>Transportation Services X1187</t>
  </si>
  <si>
    <t>Request for Service - Shredding</t>
  </si>
  <si>
    <t>Supporting Services X2157</t>
  </si>
  <si>
    <t>Request for Service - Lock Shop</t>
  </si>
  <si>
    <t>Lock Shop X2935</t>
  </si>
  <si>
    <t>Request for Service - Review Advertising</t>
  </si>
  <si>
    <t>Request for Service - Academic Technology Services (ATS)</t>
  </si>
  <si>
    <t>Academic Technology Services X0640</t>
  </si>
  <si>
    <t>Int Charge Wellness Benefit</t>
  </si>
  <si>
    <t>Wellness Ref. #</t>
  </si>
  <si>
    <t>HU</t>
  </si>
  <si>
    <t>Wellness Center X8388</t>
  </si>
  <si>
    <t>Parking/Public Safety Charges</t>
  </si>
  <si>
    <t>PUB</t>
  </si>
  <si>
    <t>Public Safety X2478 or Parking X1184</t>
  </si>
  <si>
    <t>Environmental Health and Safety  x8475</t>
  </si>
  <si>
    <t>Request for Service - IT Large Format Print</t>
  </si>
  <si>
    <t>IT-Client Support &amp; Services X8442</t>
  </si>
  <si>
    <t>Int Chg Computing Center Charge</t>
  </si>
  <si>
    <t>CCC</t>
  </si>
  <si>
    <t>IT-Security &amp; Access X8446</t>
  </si>
  <si>
    <t>Monthly Toll &amp; Equipment Charge (telephone)</t>
  </si>
  <si>
    <t>TEL</t>
  </si>
  <si>
    <t>Telephone Services X2411</t>
  </si>
  <si>
    <t>ALO</t>
  </si>
  <si>
    <t>Beginning Budget</t>
  </si>
  <si>
    <t>BEGBD or BENST</t>
  </si>
  <si>
    <t>Controller's X2175</t>
  </si>
  <si>
    <t>BEN</t>
  </si>
  <si>
    <t>Benefit Cost Processing</t>
  </si>
  <si>
    <t>Empl ID</t>
  </si>
  <si>
    <t>BENF</t>
  </si>
  <si>
    <t>Payroll  X8677</t>
  </si>
  <si>
    <t>BILL</t>
  </si>
  <si>
    <t>Billing &amp; Collection X1526 or X3678</t>
  </si>
  <si>
    <t>CFC</t>
  </si>
  <si>
    <t>Chartfield Correction (Automated)</t>
  </si>
  <si>
    <t xml:space="preserve">Controller's Office X2175, Univ. Finance </t>
  </si>
  <si>
    <t>EHS</t>
  </si>
  <si>
    <t>Environmental Health &amp; Safety</t>
  </si>
  <si>
    <t>Environmental Health &amp; Safety X8475</t>
  </si>
  <si>
    <t>Budget Algorithms / 1743 SA</t>
  </si>
  <si>
    <t>RBB / UPL</t>
  </si>
  <si>
    <t>Budget Office X1234</t>
  </si>
  <si>
    <t>GM</t>
  </si>
  <si>
    <t>Grants - F&amp;A calculation</t>
  </si>
  <si>
    <t>Research Office  X2136</t>
  </si>
  <si>
    <t>CAGM</t>
  </si>
  <si>
    <t>HSG</t>
  </si>
  <si>
    <t>Housing Deposits</t>
  </si>
  <si>
    <t>Student ID #</t>
  </si>
  <si>
    <t>Housing X4266</t>
  </si>
  <si>
    <t>INV</t>
  </si>
  <si>
    <t xml:space="preserve">Investment &amp; Endowment  Accounting </t>
  </si>
  <si>
    <t>TII</t>
  </si>
  <si>
    <t>Inverstment Accounting X1189 or X2121</t>
  </si>
  <si>
    <t>PAY or PAYUPL</t>
  </si>
  <si>
    <t>PC</t>
  </si>
  <si>
    <t>Grants Revenue Recognition Adjustment/CA Projects</t>
  </si>
  <si>
    <t>CAPC</t>
  </si>
  <si>
    <t>GPC</t>
  </si>
  <si>
    <t>Procurement Services X2161</t>
  </si>
  <si>
    <t>(blank)</t>
  </si>
  <si>
    <t>SAL</t>
  </si>
  <si>
    <t>Annual Salary Accrual/Reversal</t>
  </si>
  <si>
    <t>SLAC</t>
  </si>
  <si>
    <t>Controller's Office x2175</t>
  </si>
  <si>
    <t>SG</t>
  </si>
  <si>
    <t>Allocation of graduate tuition expense</t>
  </si>
  <si>
    <t>Ofc of Graduate &amp; Professional Educ X8486</t>
  </si>
  <si>
    <t>Delaware graduate scholarship allocation</t>
  </si>
  <si>
    <t>DGS</t>
  </si>
  <si>
    <t>Correction to grad tuition exp or DE graduate scholarship</t>
  </si>
  <si>
    <t>SGUPL</t>
  </si>
  <si>
    <t>SF</t>
  </si>
  <si>
    <t>UDSIS transactions (tuition, pmts, fees, financial aid, etc.)</t>
  </si>
  <si>
    <t>Billing &amp; Collection X1526</t>
  </si>
  <si>
    <t>TR</t>
  </si>
  <si>
    <t>Treasury Management</t>
  </si>
  <si>
    <t>Template description</t>
  </si>
  <si>
    <t>Cash Control Office X1242</t>
  </si>
  <si>
    <t>UDP</t>
  </si>
  <si>
    <t>UDeposit Voucher</t>
  </si>
  <si>
    <t>Tran Source</t>
  </si>
  <si>
    <t>Ref. #</t>
  </si>
  <si>
    <t>Journal ID begins</t>
  </si>
  <si>
    <t>Contact Department / Phone Extension</t>
  </si>
  <si>
    <t>HR-Payroll Systems X8677</t>
  </si>
  <si>
    <t>Chemistry &amp; Biochemistry X2454</t>
  </si>
  <si>
    <t>SSUP</t>
  </si>
  <si>
    <t>Special Sessions X2853</t>
  </si>
  <si>
    <t>Internal Charge Quick Copy</t>
  </si>
  <si>
    <t>MVS</t>
  </si>
  <si>
    <t>000 or MVS</t>
  </si>
  <si>
    <t>MVS or UPL</t>
  </si>
  <si>
    <t>Account Services X2126 or X3678</t>
  </si>
  <si>
    <t>Bookstore X2790</t>
  </si>
  <si>
    <t>Photographic Services X8931</t>
  </si>
  <si>
    <t>Physics &amp; Astronomy X2664</t>
  </si>
  <si>
    <t>Biological Sciences X2285</t>
  </si>
  <si>
    <t>000 or RVS</t>
  </si>
  <si>
    <t>RVS</t>
  </si>
  <si>
    <t>BENFT</t>
  </si>
  <si>
    <t>Controller's Office X2176</t>
  </si>
  <si>
    <t>Student Deferred Revenue</t>
  </si>
  <si>
    <t>DFR</t>
  </si>
  <si>
    <t>BDP</t>
  </si>
  <si>
    <t>FIS</t>
  </si>
  <si>
    <t>various trans ref #'s</t>
  </si>
  <si>
    <t>Admin Serv-Financial &amp; Info Services x6573</t>
  </si>
  <si>
    <t>Trans Source</t>
  </si>
  <si>
    <t xml:space="preserve">Description </t>
  </si>
  <si>
    <t>ARDIR, ARMN or ARPAY</t>
  </si>
  <si>
    <r>
      <t>GCC</t>
    </r>
    <r>
      <rPr>
        <sz val="9"/>
        <color rgb="FFFF0000"/>
        <rFont val="Calibri"/>
        <family val="2"/>
        <scheme val="minor"/>
      </rPr>
      <t xml:space="preserve"> </t>
    </r>
  </si>
  <si>
    <r>
      <t>Description</t>
    </r>
    <r>
      <rPr>
        <b/>
        <i/>
        <sz val="9"/>
        <rFont val="Calibri"/>
        <family val="2"/>
        <scheme val="minor"/>
      </rPr>
      <t xml:space="preserve"> </t>
    </r>
  </si>
  <si>
    <t>University Printing X2153</t>
  </si>
  <si>
    <t>Mail Services  X2157 (Fed Ex)</t>
  </si>
  <si>
    <t>AUX/FAC - Vehicle maint. charges</t>
  </si>
  <si>
    <t>Contact Department and 
Phone Extension</t>
  </si>
  <si>
    <t>Codes</t>
  </si>
  <si>
    <t>Inactived</t>
  </si>
  <si>
    <t>ON THE NEXT PAGE)</t>
  </si>
  <si>
    <t xml:space="preserve">(CONTINUED </t>
  </si>
  <si>
    <t xml:space="preserve">Semi-monthly Payroll </t>
  </si>
  <si>
    <t xml:space="preserve">Bi-weekly Payroll </t>
  </si>
  <si>
    <t>Internal Charge Grapics Comm.</t>
  </si>
  <si>
    <t>Internal Charge Special Sess.</t>
  </si>
  <si>
    <t xml:space="preserve">Int Chg Occup Health </t>
  </si>
  <si>
    <t xml:space="preserve">Internal Charge </t>
  </si>
  <si>
    <t>Int Charge Lewes Mail</t>
  </si>
  <si>
    <t>Int Chg Blue &amp; Gold</t>
  </si>
  <si>
    <t xml:space="preserve">Accounts Receivable </t>
  </si>
  <si>
    <t xml:space="preserve">Internal Charge Bookstore </t>
  </si>
  <si>
    <t xml:space="preserve">Int Chg Photographic Services  </t>
  </si>
  <si>
    <t xml:space="preserve">Internal Charge Physics Shop  </t>
  </si>
  <si>
    <t xml:space="preserve">Intl Charge Biology Storeroom  </t>
  </si>
  <si>
    <t>RBB BEG BUD</t>
  </si>
  <si>
    <t>BUDGET PLANNING</t>
  </si>
  <si>
    <t xml:space="preserve">Financial Information Services </t>
  </si>
  <si>
    <t>Auxiliary Services X2594</t>
  </si>
  <si>
    <t>Auxiliary Services X2077</t>
  </si>
  <si>
    <t>Auxiliary Services X8471</t>
  </si>
  <si>
    <t>"CT" + Web Req. #</t>
  </si>
  <si>
    <t>AUX/FAC - Utility charges</t>
  </si>
  <si>
    <t>AP Concur Bank Statement Trans</t>
  </si>
  <si>
    <t>CCR</t>
  </si>
  <si>
    <t>AP Concur Allcoc Trans</t>
  </si>
  <si>
    <t>Chem ILAB Charges</t>
  </si>
  <si>
    <t>Expense Report ID</t>
  </si>
  <si>
    <t>User name</t>
  </si>
  <si>
    <t>ILB</t>
  </si>
  <si>
    <t>GCC</t>
  </si>
  <si>
    <t>RFS Movers</t>
  </si>
  <si>
    <t>Facilities X1141</t>
  </si>
  <si>
    <t>RFS Env. Health Services</t>
  </si>
  <si>
    <t>RFS-Emergency Medical Services</t>
  </si>
  <si>
    <t>Emergency Medical Services</t>
  </si>
  <si>
    <t>RFS Library Large Print</t>
  </si>
  <si>
    <t>Library X6909</t>
  </si>
  <si>
    <t>Original Budget</t>
  </si>
  <si>
    <t>Premanent Budget Change</t>
  </si>
  <si>
    <t>Temporary Budget Change</t>
  </si>
  <si>
    <t>Non-Monetary Budget</t>
  </si>
  <si>
    <t>ACC</t>
  </si>
  <si>
    <t>Accruals</t>
  </si>
  <si>
    <t>CA</t>
  </si>
  <si>
    <t>Contracts</t>
  </si>
  <si>
    <t>CADF</t>
  </si>
  <si>
    <t>DBI</t>
  </si>
  <si>
    <t>DBI - ILAB Billing Interface</t>
  </si>
  <si>
    <t>Delaware Biotechnical Inst. X2824</t>
  </si>
  <si>
    <t>Student Admin/Student</t>
  </si>
  <si>
    <t>Controller's Office X1242</t>
  </si>
  <si>
    <t>Controller's Office Upload Journal</t>
  </si>
  <si>
    <t>varied</t>
  </si>
  <si>
    <t>UPL, CFC</t>
  </si>
  <si>
    <t xml:space="preserve">Project Budget Research  </t>
  </si>
  <si>
    <t>RFS-Parking Event</t>
  </si>
  <si>
    <t>UPL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</si>
</sst>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9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general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76" totalsRowShown="0" headerRowDxfId="17" dataDxfId="15" headerRowBorderDxfId="16" tableBorderDxfId="14" totalsRowBorderDxfId="13">
  <autoFilter ref="A1:E76" xr:uid="{00000000-0009-0000-0100-000001000000}"/>
  <tableColumns count="5">
    <tableColumn id="1" xr3:uid="{00000000-0010-0000-0000-000001000000}" name="Trans Source" dataDxfId="12"/>
    <tableColumn id="2" xr3:uid="{00000000-0010-0000-0000-000002000000}" name="Description " dataDxfId="11"/>
    <tableColumn id="3" xr3:uid="{00000000-0010-0000-0000-000003000000}" name="Ref. #" dataDxfId="10"/>
    <tableColumn id="4" xr3:uid="{00000000-0010-0000-0000-000004000000}" name="Journal ID begins" dataDxfId="9"/>
    <tableColumn id="5" xr3:uid="{00000000-0010-0000-0000-000005000000}" name="Contact Department and _x000a_Phone Extension" dataDxfId="8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7:E100" totalsRowShown="0" headerRowDxfId="7" headerRowBorderDxfId="6" tableBorderDxfId="5">
  <autoFilter ref="A77:E100" xr:uid="{00000000-0009-0000-0100-000002000000}"/>
  <tableColumns count="5">
    <tableColumn id="1" xr3:uid="{00000000-0010-0000-0100-000001000000}" name="Tran Source" dataDxfId="4"/>
    <tableColumn id="2" xr3:uid="{00000000-0010-0000-0100-000002000000}" name="Description " dataDxfId="3"/>
    <tableColumn id="3" xr3:uid="{00000000-0010-0000-0100-000003000000}" name="Ref. #" dataDxfId="2"/>
    <tableColumn id="4" xr3:uid="{00000000-0010-0000-0100-000004000000}" name="Journal ID begins" dataDxfId="1"/>
    <tableColumn id="5" xr3:uid="{00000000-0010-0000-0100-000005000000}" name="Contact Department / Phone Extension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0"/>
  <sheetViews>
    <sheetView tabSelected="1" workbookViewId="0">
      <selection activeCell="C31" sqref="C31"/>
    </sheetView>
  </sheetViews>
  <sheetFormatPr defaultRowHeight="14.4" x14ac:dyDescent="0.3"/>
  <cols>
    <col min="1" max="1" width="10.5546875" style="17" customWidth="1"/>
    <col min="2" max="2" width="25.88671875" style="11" customWidth="1"/>
    <col min="3" max="3" width="20.33203125" style="17" bestFit="1" customWidth="1"/>
    <col min="4" max="4" width="17.5546875" style="17" customWidth="1"/>
    <col min="5" max="5" width="30.33203125" style="24" customWidth="1"/>
  </cols>
  <sheetData>
    <row r="1" spans="1:5" ht="30" customHeight="1" x14ac:dyDescent="0.3">
      <c r="A1" s="9" t="s">
        <v>169</v>
      </c>
      <c r="B1" s="9" t="s">
        <v>170</v>
      </c>
      <c r="C1" s="9" t="s">
        <v>143</v>
      </c>
      <c r="D1" s="9" t="s">
        <v>144</v>
      </c>
      <c r="E1" s="9" t="s">
        <v>177</v>
      </c>
    </row>
    <row r="2" spans="1:5" x14ac:dyDescent="0.3">
      <c r="A2" s="12" t="str">
        <f>"000"</f>
        <v>000</v>
      </c>
      <c r="B2" s="1" t="s">
        <v>1</v>
      </c>
      <c r="C2" s="15" t="s">
        <v>2</v>
      </c>
      <c r="D2" s="15" t="s">
        <v>3</v>
      </c>
      <c r="E2" s="22" t="s">
        <v>4</v>
      </c>
    </row>
    <row r="3" spans="1:5" x14ac:dyDescent="0.3">
      <c r="A3" s="12" t="str">
        <f>"100"</f>
        <v>100</v>
      </c>
      <c r="B3" s="32" t="str">
        <f>"Web Cash Transmittal"</f>
        <v>Web Cash Transmittal</v>
      </c>
      <c r="C3" s="15" t="s">
        <v>201</v>
      </c>
      <c r="D3" s="15" t="s">
        <v>171</v>
      </c>
      <c r="E3" s="22" t="s">
        <v>5</v>
      </c>
    </row>
    <row r="4" spans="1:5" x14ac:dyDescent="0.3">
      <c r="A4" s="12" t="str">
        <f>"102"</f>
        <v>102</v>
      </c>
      <c r="B4" s="1" t="s">
        <v>6</v>
      </c>
      <c r="C4" s="15" t="s">
        <v>7</v>
      </c>
      <c r="D4" s="15" t="s">
        <v>8</v>
      </c>
      <c r="E4" s="22" t="s">
        <v>9</v>
      </c>
    </row>
    <row r="5" spans="1:5" x14ac:dyDescent="0.3">
      <c r="A5" s="13">
        <v>104</v>
      </c>
      <c r="B5" s="3" t="s">
        <v>10</v>
      </c>
      <c r="C5" s="15" t="s">
        <v>11</v>
      </c>
      <c r="D5" s="15" t="s">
        <v>12</v>
      </c>
      <c r="E5" s="22" t="s">
        <v>13</v>
      </c>
    </row>
    <row r="6" spans="1:5" x14ac:dyDescent="0.3">
      <c r="A6" s="12">
        <v>105</v>
      </c>
      <c r="B6" s="1" t="s">
        <v>14</v>
      </c>
      <c r="C6" s="15" t="s">
        <v>15</v>
      </c>
      <c r="D6" s="15" t="s">
        <v>16</v>
      </c>
      <c r="E6" s="22" t="s">
        <v>5</v>
      </c>
    </row>
    <row r="7" spans="1:5" x14ac:dyDescent="0.3">
      <c r="A7" s="12">
        <v>106</v>
      </c>
      <c r="B7" s="1" t="s">
        <v>17</v>
      </c>
      <c r="C7" s="15" t="s">
        <v>18</v>
      </c>
      <c r="D7" s="15" t="s">
        <v>16</v>
      </c>
      <c r="E7" s="22" t="s">
        <v>5</v>
      </c>
    </row>
    <row r="8" spans="1:5" x14ac:dyDescent="0.3">
      <c r="A8" s="12" t="str">
        <f>"111"</f>
        <v>111</v>
      </c>
      <c r="B8" s="1" t="s">
        <v>19</v>
      </c>
      <c r="C8" s="15" t="s">
        <v>20</v>
      </c>
      <c r="D8" s="15" t="s">
        <v>21</v>
      </c>
      <c r="E8" s="22" t="s">
        <v>22</v>
      </c>
    </row>
    <row r="9" spans="1:5" x14ac:dyDescent="0.3">
      <c r="A9" s="12">
        <v>213</v>
      </c>
      <c r="B9" s="2" t="s">
        <v>176</v>
      </c>
      <c r="C9" s="15" t="s">
        <v>11</v>
      </c>
      <c r="D9" s="15" t="s">
        <v>23</v>
      </c>
      <c r="E9" s="22" t="s">
        <v>200</v>
      </c>
    </row>
    <row r="10" spans="1:5" x14ac:dyDescent="0.3">
      <c r="A10" s="34">
        <v>214</v>
      </c>
      <c r="B10" s="2" t="s">
        <v>202</v>
      </c>
      <c r="C10" s="15" t="s">
        <v>11</v>
      </c>
      <c r="D10" s="15" t="s">
        <v>54</v>
      </c>
      <c r="E10" s="22" t="s">
        <v>55</v>
      </c>
    </row>
    <row r="11" spans="1:5" x14ac:dyDescent="0.3">
      <c r="A11" s="12">
        <v>215</v>
      </c>
      <c r="B11" s="2" t="s">
        <v>24</v>
      </c>
      <c r="C11" s="15" t="s">
        <v>20</v>
      </c>
      <c r="D11" s="15" t="s">
        <v>23</v>
      </c>
      <c r="E11" s="22" t="s">
        <v>199</v>
      </c>
    </row>
    <row r="12" spans="1:5" x14ac:dyDescent="0.3">
      <c r="A12" s="12">
        <v>216</v>
      </c>
      <c r="B12" s="2" t="s">
        <v>25</v>
      </c>
      <c r="C12" s="15" t="s">
        <v>26</v>
      </c>
      <c r="D12" s="15" t="s">
        <v>27</v>
      </c>
      <c r="E12" s="22" t="s">
        <v>198</v>
      </c>
    </row>
    <row r="13" spans="1:5" x14ac:dyDescent="0.3">
      <c r="A13" s="12">
        <v>217</v>
      </c>
      <c r="B13" s="2" t="s">
        <v>28</v>
      </c>
      <c r="C13" s="15" t="s">
        <v>26</v>
      </c>
      <c r="D13" s="15" t="s">
        <v>27</v>
      </c>
      <c r="E13" s="22" t="s">
        <v>198</v>
      </c>
    </row>
    <row r="14" spans="1:5" x14ac:dyDescent="0.3">
      <c r="A14" s="12">
        <v>218</v>
      </c>
      <c r="B14" s="2" t="s">
        <v>29</v>
      </c>
      <c r="C14" s="15" t="s">
        <v>30</v>
      </c>
      <c r="D14" s="15" t="s">
        <v>23</v>
      </c>
      <c r="E14" s="22" t="s">
        <v>198</v>
      </c>
    </row>
    <row r="15" spans="1:5" x14ac:dyDescent="0.3">
      <c r="A15" s="12">
        <v>219</v>
      </c>
      <c r="B15" s="2" t="s">
        <v>31</v>
      </c>
      <c r="C15" s="15" t="s">
        <v>11</v>
      </c>
      <c r="D15" s="15" t="s">
        <v>32</v>
      </c>
      <c r="E15" s="22" t="s">
        <v>175</v>
      </c>
    </row>
    <row r="16" spans="1:5" x14ac:dyDescent="0.3">
      <c r="A16" s="12">
        <v>220</v>
      </c>
      <c r="B16" s="2" t="s">
        <v>34</v>
      </c>
      <c r="C16" s="15" t="s">
        <v>11</v>
      </c>
      <c r="D16" s="15" t="s">
        <v>23</v>
      </c>
      <c r="E16" s="22" t="s">
        <v>174</v>
      </c>
    </row>
    <row r="17" spans="1:5" x14ac:dyDescent="0.3">
      <c r="A17" s="12" t="str">
        <f>"232"</f>
        <v>232</v>
      </c>
      <c r="B17" s="2" t="str">
        <f>"Accounts Payable "</f>
        <v xml:space="preserve">Accounts Payable </v>
      </c>
      <c r="C17" s="15" t="s">
        <v>20</v>
      </c>
      <c r="D17" s="15" t="s">
        <v>36</v>
      </c>
      <c r="E17" s="22" t="s">
        <v>37</v>
      </c>
    </row>
    <row r="18" spans="1:5" x14ac:dyDescent="0.3">
      <c r="A18" s="34">
        <v>236</v>
      </c>
      <c r="B18" s="2" t="s">
        <v>203</v>
      </c>
      <c r="C18" s="15" t="s">
        <v>11</v>
      </c>
      <c r="D18" s="15" t="s">
        <v>204</v>
      </c>
      <c r="E18" s="22" t="s">
        <v>37</v>
      </c>
    </row>
    <row r="19" spans="1:5" x14ac:dyDescent="0.3">
      <c r="A19" s="34">
        <v>237</v>
      </c>
      <c r="B19" s="2" t="s">
        <v>205</v>
      </c>
      <c r="C19" s="15" t="s">
        <v>207</v>
      </c>
      <c r="D19" s="15" t="s">
        <v>204</v>
      </c>
      <c r="E19" s="22" t="s">
        <v>37</v>
      </c>
    </row>
    <row r="20" spans="1:5" x14ac:dyDescent="0.3">
      <c r="A20" s="12" t="str">
        <f>"604"</f>
        <v>604</v>
      </c>
      <c r="B20" s="1" t="s">
        <v>38</v>
      </c>
      <c r="C20" s="15" t="s">
        <v>20</v>
      </c>
      <c r="D20" s="15" t="s">
        <v>39</v>
      </c>
      <c r="E20" s="22" t="s">
        <v>40</v>
      </c>
    </row>
    <row r="21" spans="1:5" ht="24" x14ac:dyDescent="0.3">
      <c r="A21" s="12">
        <v>606</v>
      </c>
      <c r="B21" s="2" t="s">
        <v>41</v>
      </c>
      <c r="C21" s="15" t="s">
        <v>2</v>
      </c>
      <c r="D21" s="15" t="s">
        <v>42</v>
      </c>
      <c r="E21" s="22" t="s">
        <v>43</v>
      </c>
    </row>
    <row r="22" spans="1:5" x14ac:dyDescent="0.3">
      <c r="A22" s="34">
        <v>610</v>
      </c>
      <c r="B22" s="2" t="s">
        <v>206</v>
      </c>
      <c r="C22" s="15" t="s">
        <v>208</v>
      </c>
      <c r="D22" s="15" t="s">
        <v>209</v>
      </c>
      <c r="E22" s="22" t="s">
        <v>147</v>
      </c>
    </row>
    <row r="23" spans="1:5" x14ac:dyDescent="0.3">
      <c r="A23" s="12">
        <v>612</v>
      </c>
      <c r="B23" s="2" t="s">
        <v>44</v>
      </c>
      <c r="C23" s="15" t="s">
        <v>2</v>
      </c>
      <c r="D23" s="15" t="s">
        <v>42</v>
      </c>
      <c r="E23" s="22" t="s">
        <v>45</v>
      </c>
    </row>
    <row r="24" spans="1:5" x14ac:dyDescent="0.3">
      <c r="A24" s="12">
        <v>615</v>
      </c>
      <c r="B24" s="2" t="s">
        <v>46</v>
      </c>
      <c r="C24" s="15" t="s">
        <v>2</v>
      </c>
      <c r="D24" s="15" t="s">
        <v>42</v>
      </c>
      <c r="E24" s="22" t="s">
        <v>45</v>
      </c>
    </row>
    <row r="25" spans="1:5" x14ac:dyDescent="0.3">
      <c r="A25" s="12" t="str">
        <f>"616"</f>
        <v>616</v>
      </c>
      <c r="B25" s="1" t="s">
        <v>47</v>
      </c>
      <c r="C25" s="15" t="s">
        <v>11</v>
      </c>
      <c r="D25" s="15" t="s">
        <v>48</v>
      </c>
      <c r="E25" s="22" t="s">
        <v>33</v>
      </c>
    </row>
    <row r="26" spans="1:5" x14ac:dyDescent="0.3">
      <c r="A26" s="12">
        <v>619</v>
      </c>
      <c r="B26" s="2" t="s">
        <v>49</v>
      </c>
      <c r="C26" s="15" t="s">
        <v>50</v>
      </c>
      <c r="D26" s="15" t="s">
        <v>42</v>
      </c>
      <c r="E26" s="22" t="s">
        <v>51</v>
      </c>
    </row>
    <row r="27" spans="1:5" x14ac:dyDescent="0.3">
      <c r="A27" s="12" t="str">
        <f>"620"</f>
        <v>620</v>
      </c>
      <c r="B27" s="1" t="s">
        <v>52</v>
      </c>
      <c r="C27" s="15" t="s">
        <v>53</v>
      </c>
      <c r="D27" s="15" t="s">
        <v>54</v>
      </c>
      <c r="E27" s="22" t="s">
        <v>55</v>
      </c>
    </row>
    <row r="28" spans="1:5" ht="15" customHeight="1" x14ac:dyDescent="0.3">
      <c r="A28" s="12">
        <v>621</v>
      </c>
      <c r="B28" s="2" t="s">
        <v>56</v>
      </c>
      <c r="C28" s="15" t="s">
        <v>2</v>
      </c>
      <c r="D28" s="15" t="s">
        <v>42</v>
      </c>
      <c r="E28" s="22" t="s">
        <v>57</v>
      </c>
    </row>
    <row r="29" spans="1:5" ht="15.75" customHeight="1" x14ac:dyDescent="0.3">
      <c r="A29" s="12">
        <v>622</v>
      </c>
      <c r="B29" s="2" t="s">
        <v>58</v>
      </c>
      <c r="C29" s="15" t="s">
        <v>2</v>
      </c>
      <c r="D29" s="15" t="s">
        <v>42</v>
      </c>
      <c r="E29" s="22" t="s">
        <v>59</v>
      </c>
    </row>
    <row r="30" spans="1:5" x14ac:dyDescent="0.3">
      <c r="A30" s="12">
        <v>623</v>
      </c>
      <c r="B30" s="2" t="s">
        <v>60</v>
      </c>
      <c r="C30" s="15" t="s">
        <v>2</v>
      </c>
      <c r="D30" s="15" t="s">
        <v>42</v>
      </c>
      <c r="E30" s="22" t="s">
        <v>61</v>
      </c>
    </row>
    <row r="31" spans="1:5" x14ac:dyDescent="0.3">
      <c r="A31" s="34">
        <v>624</v>
      </c>
      <c r="B31" s="2" t="s">
        <v>150</v>
      </c>
      <c r="C31" s="15" t="s">
        <v>2</v>
      </c>
      <c r="D31" s="15" t="s">
        <v>210</v>
      </c>
      <c r="E31" s="22" t="s">
        <v>174</v>
      </c>
    </row>
    <row r="32" spans="1:5" x14ac:dyDescent="0.3">
      <c r="A32" s="34">
        <v>626</v>
      </c>
      <c r="B32" s="2" t="s">
        <v>236</v>
      </c>
      <c r="C32" s="15" t="s">
        <v>2</v>
      </c>
      <c r="D32" s="15" t="s">
        <v>42</v>
      </c>
      <c r="E32" s="22" t="s">
        <v>212</v>
      </c>
    </row>
    <row r="33" spans="1:5" x14ac:dyDescent="0.3">
      <c r="A33" s="34">
        <v>627</v>
      </c>
      <c r="B33" s="2" t="s">
        <v>211</v>
      </c>
      <c r="C33" s="15" t="s">
        <v>2</v>
      </c>
      <c r="D33" s="15" t="s">
        <v>42</v>
      </c>
      <c r="E33" s="22" t="s">
        <v>212</v>
      </c>
    </row>
    <row r="34" spans="1:5" x14ac:dyDescent="0.3">
      <c r="A34" s="12">
        <v>628</v>
      </c>
      <c r="B34" s="2" t="s">
        <v>62</v>
      </c>
      <c r="C34" s="15" t="s">
        <v>2</v>
      </c>
      <c r="D34" s="15" t="s">
        <v>42</v>
      </c>
      <c r="E34" s="22" t="s">
        <v>63</v>
      </c>
    </row>
    <row r="35" spans="1:5" ht="24" x14ac:dyDescent="0.3">
      <c r="A35" s="12">
        <v>629</v>
      </c>
      <c r="B35" s="2" t="s">
        <v>64</v>
      </c>
      <c r="C35" s="15" t="s">
        <v>2</v>
      </c>
      <c r="D35" s="15" t="s">
        <v>42</v>
      </c>
      <c r="E35" s="22" t="s">
        <v>4</v>
      </c>
    </row>
    <row r="36" spans="1:5" ht="24" x14ac:dyDescent="0.3">
      <c r="A36" s="12">
        <v>630</v>
      </c>
      <c r="B36" s="2" t="s">
        <v>65</v>
      </c>
      <c r="C36" s="15" t="s">
        <v>2</v>
      </c>
      <c r="D36" s="15" t="s">
        <v>42</v>
      </c>
      <c r="E36" s="22" t="s">
        <v>66</v>
      </c>
    </row>
    <row r="37" spans="1:5" x14ac:dyDescent="0.3">
      <c r="A37" s="12" t="str">
        <f>"635"</f>
        <v>635</v>
      </c>
      <c r="B37" s="1" t="s">
        <v>67</v>
      </c>
      <c r="C37" s="15" t="s">
        <v>68</v>
      </c>
      <c r="D37" s="15" t="s">
        <v>69</v>
      </c>
      <c r="E37" s="22" t="s">
        <v>70</v>
      </c>
    </row>
    <row r="38" spans="1:5" x14ac:dyDescent="0.3">
      <c r="A38" s="12">
        <v>642</v>
      </c>
      <c r="B38" s="1" t="s">
        <v>71</v>
      </c>
      <c r="C38" s="15" t="s">
        <v>20</v>
      </c>
      <c r="D38" s="15" t="s">
        <v>72</v>
      </c>
      <c r="E38" s="22" t="s">
        <v>73</v>
      </c>
    </row>
    <row r="39" spans="1:5" x14ac:dyDescent="0.3">
      <c r="A39" s="14" t="str">
        <f>"648"</f>
        <v>648</v>
      </c>
      <c r="B39" s="4" t="s">
        <v>213</v>
      </c>
      <c r="C39" s="15" t="s">
        <v>2</v>
      </c>
      <c r="D39" s="18" t="s">
        <v>42</v>
      </c>
      <c r="E39" s="23" t="s">
        <v>74</v>
      </c>
    </row>
    <row r="40" spans="1:5" x14ac:dyDescent="0.3">
      <c r="A40" s="34">
        <v>649</v>
      </c>
      <c r="B40" s="2" t="s">
        <v>214</v>
      </c>
      <c r="C40" s="15" t="s">
        <v>2</v>
      </c>
      <c r="D40" s="15" t="s">
        <v>42</v>
      </c>
      <c r="E40" s="22" t="s">
        <v>215</v>
      </c>
    </row>
    <row r="41" spans="1:5" ht="24" x14ac:dyDescent="0.3">
      <c r="A41" s="12">
        <v>650</v>
      </c>
      <c r="B41" s="2" t="s">
        <v>75</v>
      </c>
      <c r="C41" s="15" t="s">
        <v>2</v>
      </c>
      <c r="D41" s="15" t="s">
        <v>42</v>
      </c>
      <c r="E41" s="22" t="s">
        <v>76</v>
      </c>
    </row>
    <row r="42" spans="1:5" x14ac:dyDescent="0.3">
      <c r="A42" s="34">
        <v>651</v>
      </c>
      <c r="B42" s="2" t="s">
        <v>216</v>
      </c>
      <c r="C42" s="15" t="s">
        <v>2</v>
      </c>
      <c r="D42" s="15" t="s">
        <v>42</v>
      </c>
      <c r="E42" s="22" t="s">
        <v>217</v>
      </c>
    </row>
    <row r="43" spans="1:5" ht="15" customHeight="1" x14ac:dyDescent="0.3">
      <c r="A43" s="12" t="str">
        <f>"670"</f>
        <v>670</v>
      </c>
      <c r="B43" s="1" t="s">
        <v>77</v>
      </c>
      <c r="C43" s="15" t="s">
        <v>20</v>
      </c>
      <c r="D43" s="15" t="s">
        <v>78</v>
      </c>
      <c r="E43" s="22" t="s">
        <v>79</v>
      </c>
    </row>
    <row r="44" spans="1:5" ht="24.6" x14ac:dyDescent="0.3">
      <c r="A44" s="12" t="str">
        <f>"680"</f>
        <v>680</v>
      </c>
      <c r="B44" s="1" t="s">
        <v>80</v>
      </c>
      <c r="C44" s="15" t="s">
        <v>11</v>
      </c>
      <c r="D44" s="15" t="s">
        <v>81</v>
      </c>
      <c r="E44" s="22" t="s">
        <v>82</v>
      </c>
    </row>
    <row r="45" spans="1:5" x14ac:dyDescent="0.3">
      <c r="A45" s="12" t="s">
        <v>222</v>
      </c>
      <c r="B45" s="2" t="s">
        <v>223</v>
      </c>
      <c r="C45" s="35"/>
      <c r="D45" s="20" t="s">
        <v>222</v>
      </c>
      <c r="E45" s="22" t="s">
        <v>4</v>
      </c>
    </row>
    <row r="46" spans="1:5" x14ac:dyDescent="0.3">
      <c r="A46" s="12" t="s">
        <v>83</v>
      </c>
      <c r="B46" s="2" t="s">
        <v>84</v>
      </c>
      <c r="C46" s="15" t="s">
        <v>11</v>
      </c>
      <c r="D46" s="15" t="s">
        <v>85</v>
      </c>
      <c r="E46" s="22" t="s">
        <v>86</v>
      </c>
    </row>
    <row r="47" spans="1:5" x14ac:dyDescent="0.3">
      <c r="A47" s="12" t="s">
        <v>36</v>
      </c>
      <c r="B47" s="2" t="str">
        <f>"Accounts Payable "</f>
        <v xml:space="preserve">Accounts Payable </v>
      </c>
      <c r="C47" s="15" t="s">
        <v>20</v>
      </c>
      <c r="D47" s="15" t="s">
        <v>36</v>
      </c>
      <c r="E47" s="22" t="s">
        <v>37</v>
      </c>
    </row>
    <row r="48" spans="1:5" x14ac:dyDescent="0.3">
      <c r="A48" s="12" t="s">
        <v>87</v>
      </c>
      <c r="B48" s="2" t="s">
        <v>88</v>
      </c>
      <c r="C48" s="15" t="s">
        <v>89</v>
      </c>
      <c r="D48" s="15" t="s">
        <v>90</v>
      </c>
      <c r="E48" s="22" t="s">
        <v>91</v>
      </c>
    </row>
    <row r="49" spans="1:5" x14ac:dyDescent="0.3">
      <c r="A49" s="16" t="s">
        <v>181</v>
      </c>
      <c r="B49" s="10" t="s">
        <v>180</v>
      </c>
      <c r="C49" s="15"/>
      <c r="D49" s="15"/>
      <c r="E49" s="22"/>
    </row>
    <row r="50" spans="1:5" ht="26.4" x14ac:dyDescent="0.3">
      <c r="A50" s="8" t="s">
        <v>169</v>
      </c>
      <c r="B50" s="9" t="s">
        <v>170</v>
      </c>
      <c r="C50" s="8" t="s">
        <v>143</v>
      </c>
      <c r="D50" s="8" t="s">
        <v>144</v>
      </c>
      <c r="E50" s="9" t="s">
        <v>145</v>
      </c>
    </row>
    <row r="51" spans="1:5" x14ac:dyDescent="0.3">
      <c r="A51" s="12" t="str">
        <f>"BI"</f>
        <v>BI</v>
      </c>
      <c r="B51" s="2" t="str">
        <f>"Billing"</f>
        <v>Billing</v>
      </c>
      <c r="C51" s="15" t="s">
        <v>11</v>
      </c>
      <c r="D51" s="15" t="s">
        <v>92</v>
      </c>
      <c r="E51" s="22" t="s">
        <v>93</v>
      </c>
    </row>
    <row r="52" spans="1:5" x14ac:dyDescent="0.3">
      <c r="A52" s="12" t="s">
        <v>224</v>
      </c>
      <c r="B52" s="2" t="s">
        <v>225</v>
      </c>
      <c r="C52" s="35"/>
      <c r="D52" s="15" t="s">
        <v>226</v>
      </c>
      <c r="E52" s="22" t="s">
        <v>105</v>
      </c>
    </row>
    <row r="53" spans="1:5" x14ac:dyDescent="0.3">
      <c r="A53" s="12" t="s">
        <v>94</v>
      </c>
      <c r="B53" s="2" t="s">
        <v>95</v>
      </c>
      <c r="C53" s="35" t="s">
        <v>11</v>
      </c>
      <c r="D53" s="15" t="s">
        <v>94</v>
      </c>
      <c r="E53" s="22" t="s">
        <v>96</v>
      </c>
    </row>
    <row r="54" spans="1:5" x14ac:dyDescent="0.3">
      <c r="A54" s="12" t="s">
        <v>227</v>
      </c>
      <c r="B54" s="2" t="s">
        <v>228</v>
      </c>
      <c r="C54" s="35" t="s">
        <v>208</v>
      </c>
      <c r="D54" s="15" t="s">
        <v>227</v>
      </c>
      <c r="E54" s="22" t="s">
        <v>229</v>
      </c>
    </row>
    <row r="55" spans="1:5" x14ac:dyDescent="0.3">
      <c r="A55" s="12" t="s">
        <v>97</v>
      </c>
      <c r="B55" s="2" t="s">
        <v>98</v>
      </c>
      <c r="C55" s="35" t="s">
        <v>2</v>
      </c>
      <c r="D55" s="15" t="s">
        <v>42</v>
      </c>
      <c r="E55" s="22" t="s">
        <v>99</v>
      </c>
    </row>
    <row r="56" spans="1:5" x14ac:dyDescent="0.3">
      <c r="A56" s="12" t="str">
        <f>"EXT"</f>
        <v>EXT</v>
      </c>
      <c r="B56" s="2" t="s">
        <v>100</v>
      </c>
      <c r="C56" s="35" t="s">
        <v>11</v>
      </c>
      <c r="D56" s="15" t="s">
        <v>101</v>
      </c>
      <c r="E56" s="22" t="s">
        <v>102</v>
      </c>
    </row>
    <row r="57" spans="1:5" x14ac:dyDescent="0.3">
      <c r="A57" s="12" t="s">
        <v>103</v>
      </c>
      <c r="B57" s="2" t="s">
        <v>104</v>
      </c>
      <c r="C57" s="35" t="s">
        <v>11</v>
      </c>
      <c r="D57" s="15" t="s">
        <v>103</v>
      </c>
      <c r="E57" s="22" t="s">
        <v>105</v>
      </c>
    </row>
    <row r="58" spans="1:5" x14ac:dyDescent="0.3">
      <c r="A58" s="12" t="str">
        <f>"GM"</f>
        <v>GM</v>
      </c>
      <c r="B58" s="2" t="str">
        <f>"Grants - Revenue Recognition"</f>
        <v>Grants - Revenue Recognition</v>
      </c>
      <c r="C58" s="35" t="s">
        <v>11</v>
      </c>
      <c r="D58" s="15" t="s">
        <v>106</v>
      </c>
      <c r="E58" s="22" t="s">
        <v>105</v>
      </c>
    </row>
    <row r="59" spans="1:5" x14ac:dyDescent="0.3">
      <c r="A59" s="12"/>
      <c r="B59" s="2"/>
      <c r="C59" s="35"/>
      <c r="D59" s="15"/>
      <c r="E59" s="22"/>
    </row>
    <row r="60" spans="1:5" x14ac:dyDescent="0.3">
      <c r="A60" s="12" t="s">
        <v>107</v>
      </c>
      <c r="B60" s="2" t="s">
        <v>108</v>
      </c>
      <c r="C60" s="35" t="s">
        <v>109</v>
      </c>
      <c r="D60" s="15" t="s">
        <v>107</v>
      </c>
      <c r="E60" s="22" t="s">
        <v>110</v>
      </c>
    </row>
    <row r="61" spans="1:5" ht="24" x14ac:dyDescent="0.3">
      <c r="A61" s="12" t="s">
        <v>111</v>
      </c>
      <c r="B61" s="2" t="s">
        <v>112</v>
      </c>
      <c r="C61" s="35" t="s">
        <v>11</v>
      </c>
      <c r="D61" s="15" t="s">
        <v>113</v>
      </c>
      <c r="E61" s="22" t="s">
        <v>114</v>
      </c>
    </row>
    <row r="62" spans="1:5" x14ac:dyDescent="0.3">
      <c r="A62" s="12" t="str">
        <f>"PAY"</f>
        <v>PAY</v>
      </c>
      <c r="B62" s="2" t="str">
        <f>"Payroll Processing"</f>
        <v>Payroll Processing</v>
      </c>
      <c r="C62" s="35" t="s">
        <v>89</v>
      </c>
      <c r="D62" s="15" t="s">
        <v>115</v>
      </c>
      <c r="E62" s="22" t="s">
        <v>91</v>
      </c>
    </row>
    <row r="63" spans="1:5" ht="24" x14ac:dyDescent="0.3">
      <c r="A63" s="12" t="s">
        <v>116</v>
      </c>
      <c r="B63" s="2" t="s">
        <v>117</v>
      </c>
      <c r="C63" s="35" t="s">
        <v>11</v>
      </c>
      <c r="D63" s="15" t="s">
        <v>118</v>
      </c>
      <c r="E63" s="22" t="s">
        <v>105</v>
      </c>
    </row>
    <row r="64" spans="1:5" x14ac:dyDescent="0.3">
      <c r="A64" s="12" t="str">
        <f>"PO"</f>
        <v>PO</v>
      </c>
      <c r="B64" s="2" t="str">
        <f>"Purchasing (credit card purchase)"</f>
        <v>Purchasing (credit card purchase)</v>
      </c>
      <c r="C64" s="35" t="s">
        <v>11</v>
      </c>
      <c r="D64" s="15" t="s">
        <v>119</v>
      </c>
      <c r="E64" s="22" t="s">
        <v>120</v>
      </c>
    </row>
    <row r="65" spans="1:5" x14ac:dyDescent="0.3">
      <c r="A65" s="12" t="str">
        <f>"PO"</f>
        <v>PO</v>
      </c>
      <c r="B65" s="2" t="str">
        <f>"Purchasing (encumbrance)"</f>
        <v>Purchasing (encumbrance)</v>
      </c>
      <c r="C65" s="35" t="s">
        <v>11</v>
      </c>
      <c r="D65" s="15" t="s">
        <v>121</v>
      </c>
      <c r="E65" s="22" t="s">
        <v>120</v>
      </c>
    </row>
    <row r="66" spans="1:5" x14ac:dyDescent="0.3">
      <c r="A66" s="12" t="s">
        <v>122</v>
      </c>
      <c r="B66" s="2" t="s">
        <v>123</v>
      </c>
      <c r="C66" s="35" t="s">
        <v>11</v>
      </c>
      <c r="D66" s="15" t="s">
        <v>124</v>
      </c>
      <c r="E66" s="22" t="s">
        <v>125</v>
      </c>
    </row>
    <row r="67" spans="1:5" x14ac:dyDescent="0.3">
      <c r="A67" s="12" t="s">
        <v>133</v>
      </c>
      <c r="B67" s="2" t="s">
        <v>230</v>
      </c>
      <c r="C67" s="35" t="s">
        <v>11</v>
      </c>
      <c r="D67" s="15" t="s">
        <v>133</v>
      </c>
      <c r="E67" s="22" t="s">
        <v>135</v>
      </c>
    </row>
    <row r="68" spans="1:5" ht="24" x14ac:dyDescent="0.3">
      <c r="A68" s="12" t="s">
        <v>126</v>
      </c>
      <c r="B68" s="2" t="s">
        <v>127</v>
      </c>
      <c r="C68" s="35" t="s">
        <v>2</v>
      </c>
      <c r="D68" s="15" t="s">
        <v>126</v>
      </c>
      <c r="E68" s="22" t="s">
        <v>128</v>
      </c>
    </row>
    <row r="69" spans="1:5" ht="24" x14ac:dyDescent="0.3">
      <c r="A69" s="12" t="s">
        <v>126</v>
      </c>
      <c r="B69" s="2" t="s">
        <v>129</v>
      </c>
      <c r="C69" s="35" t="s">
        <v>130</v>
      </c>
      <c r="D69" s="15" t="s">
        <v>126</v>
      </c>
      <c r="E69" s="22" t="s">
        <v>128</v>
      </c>
    </row>
    <row r="70" spans="1:5" ht="24" x14ac:dyDescent="0.3">
      <c r="A70" s="12" t="s">
        <v>126</v>
      </c>
      <c r="B70" s="2" t="s">
        <v>131</v>
      </c>
      <c r="C70" s="35" t="s">
        <v>2</v>
      </c>
      <c r="D70" s="15" t="s">
        <v>132</v>
      </c>
      <c r="E70" s="22" t="s">
        <v>128</v>
      </c>
    </row>
    <row r="71" spans="1:5" ht="24" x14ac:dyDescent="0.3">
      <c r="A71" s="12" t="s">
        <v>133</v>
      </c>
      <c r="B71" s="2" t="s">
        <v>134</v>
      </c>
      <c r="C71" s="35" t="s">
        <v>11</v>
      </c>
      <c r="D71" s="15" t="s">
        <v>133</v>
      </c>
      <c r="E71" s="22" t="s">
        <v>135</v>
      </c>
    </row>
    <row r="72" spans="1:5" x14ac:dyDescent="0.3">
      <c r="A72" s="12" t="s">
        <v>136</v>
      </c>
      <c r="B72" s="2" t="s">
        <v>137</v>
      </c>
      <c r="C72" s="35" t="s">
        <v>138</v>
      </c>
      <c r="D72" s="15" t="s">
        <v>136</v>
      </c>
      <c r="E72" s="22" t="s">
        <v>139</v>
      </c>
    </row>
    <row r="73" spans="1:5" x14ac:dyDescent="0.3">
      <c r="A73" s="12" t="s">
        <v>140</v>
      </c>
      <c r="B73" s="2" t="s">
        <v>141</v>
      </c>
      <c r="C73" s="35" t="s">
        <v>2</v>
      </c>
      <c r="D73" s="15" t="s">
        <v>140</v>
      </c>
      <c r="E73" s="22" t="s">
        <v>231</v>
      </c>
    </row>
    <row r="74" spans="1:5" ht="14.55" customHeight="1" x14ac:dyDescent="0.3">
      <c r="A74" s="12" t="s">
        <v>237</v>
      </c>
      <c r="B74" s="2" t="s">
        <v>232</v>
      </c>
      <c r="C74" s="35" t="s">
        <v>233</v>
      </c>
      <c r="D74" s="15" t="s">
        <v>234</v>
      </c>
      <c r="E74" s="22" t="s">
        <v>4</v>
      </c>
    </row>
    <row r="75" spans="1:5" ht="1.5" customHeight="1" x14ac:dyDescent="0.3">
      <c r="A75" s="12"/>
      <c r="B75" s="2"/>
      <c r="C75" s="15"/>
      <c r="D75" s="15"/>
      <c r="E75" s="22"/>
    </row>
    <row r="76" spans="1:5" s="5" customFormat="1" ht="28.5" customHeight="1" x14ac:dyDescent="0.35">
      <c r="A76" s="36" t="s">
        <v>179</v>
      </c>
      <c r="B76" s="37" t="s">
        <v>178</v>
      </c>
      <c r="C76" s="27"/>
      <c r="D76" s="25"/>
      <c r="E76" s="26"/>
    </row>
    <row r="77" spans="1:5" s="5" customFormat="1" ht="12" x14ac:dyDescent="0.25">
      <c r="A77" s="6" t="s">
        <v>142</v>
      </c>
      <c r="B77" s="7" t="s">
        <v>173</v>
      </c>
      <c r="C77" s="6" t="s">
        <v>143</v>
      </c>
      <c r="D77" s="6" t="s">
        <v>144</v>
      </c>
      <c r="E77" s="7" t="s">
        <v>145</v>
      </c>
    </row>
    <row r="78" spans="1:5" s="5" customFormat="1" ht="12" x14ac:dyDescent="0.25">
      <c r="A78" s="15">
        <v>311</v>
      </c>
      <c r="B78" s="1" t="s">
        <v>183</v>
      </c>
      <c r="C78" s="15" t="s">
        <v>89</v>
      </c>
      <c r="D78" s="20" t="s">
        <v>0</v>
      </c>
      <c r="E78" s="19" t="s">
        <v>146</v>
      </c>
    </row>
    <row r="79" spans="1:5" s="5" customFormat="1" ht="12" x14ac:dyDescent="0.25">
      <c r="A79" s="15">
        <v>312</v>
      </c>
      <c r="B79" s="1" t="s">
        <v>182</v>
      </c>
      <c r="C79" s="15" t="s">
        <v>89</v>
      </c>
      <c r="D79" s="20" t="s">
        <v>0</v>
      </c>
      <c r="E79" s="19" t="s">
        <v>146</v>
      </c>
    </row>
    <row r="80" spans="1:5" s="5" customFormat="1" ht="12" x14ac:dyDescent="0.25">
      <c r="A80" s="15" t="str">
        <f>"603"</f>
        <v>603</v>
      </c>
      <c r="B80" s="1" t="s">
        <v>184</v>
      </c>
      <c r="C80" s="15" t="s">
        <v>11</v>
      </c>
      <c r="D80" s="15" t="s">
        <v>172</v>
      </c>
      <c r="E80" s="19" t="s">
        <v>35</v>
      </c>
    </row>
    <row r="81" spans="1:5" s="5" customFormat="1" ht="12" x14ac:dyDescent="0.25">
      <c r="A81" s="15">
        <v>611</v>
      </c>
      <c r="B81" s="1" t="s">
        <v>185</v>
      </c>
      <c r="C81" s="15" t="s">
        <v>89</v>
      </c>
      <c r="D81" s="15" t="s">
        <v>148</v>
      </c>
      <c r="E81" s="19" t="s">
        <v>149</v>
      </c>
    </row>
    <row r="82" spans="1:5" s="5" customFormat="1" ht="12" x14ac:dyDescent="0.25">
      <c r="A82" s="15">
        <v>633</v>
      </c>
      <c r="B82" s="1" t="s">
        <v>186</v>
      </c>
      <c r="C82" s="15" t="s">
        <v>50</v>
      </c>
      <c r="D82" s="20" t="s">
        <v>152</v>
      </c>
      <c r="E82" s="19"/>
    </row>
    <row r="83" spans="1:5" s="5" customFormat="1" ht="12" x14ac:dyDescent="0.25">
      <c r="A83" s="15">
        <v>634</v>
      </c>
      <c r="B83" s="1" t="s">
        <v>187</v>
      </c>
      <c r="C83" s="15" t="s">
        <v>50</v>
      </c>
      <c r="D83" s="15" t="s">
        <v>151</v>
      </c>
      <c r="E83" s="19"/>
    </row>
    <row r="84" spans="1:5" s="5" customFormat="1" ht="12" x14ac:dyDescent="0.25">
      <c r="A84" s="15">
        <v>651</v>
      </c>
      <c r="B84" s="1" t="s">
        <v>188</v>
      </c>
      <c r="C84" s="15" t="s">
        <v>50</v>
      </c>
      <c r="D84" s="15" t="s">
        <v>151</v>
      </c>
      <c r="E84" s="19"/>
    </row>
    <row r="85" spans="1:5" s="5" customFormat="1" ht="12" x14ac:dyDescent="0.25">
      <c r="A85" s="15">
        <v>660</v>
      </c>
      <c r="B85" s="1" t="s">
        <v>189</v>
      </c>
      <c r="C85" s="15" t="s">
        <v>50</v>
      </c>
      <c r="D85" s="15" t="s">
        <v>151</v>
      </c>
      <c r="E85" s="19"/>
    </row>
    <row r="86" spans="1:5" s="5" customFormat="1" ht="12" x14ac:dyDescent="0.25">
      <c r="A86" s="15" t="str">
        <f>"400"</f>
        <v>400</v>
      </c>
      <c r="B86" s="2" t="s">
        <v>190</v>
      </c>
      <c r="C86" s="15" t="s">
        <v>11</v>
      </c>
      <c r="D86" s="15" t="s">
        <v>153</v>
      </c>
      <c r="E86" s="19" t="s">
        <v>154</v>
      </c>
    </row>
    <row r="87" spans="1:5" s="5" customFormat="1" ht="12" x14ac:dyDescent="0.25">
      <c r="A87" s="15" t="str">
        <f>"601"</f>
        <v>601</v>
      </c>
      <c r="B87" s="1" t="s">
        <v>191</v>
      </c>
      <c r="C87" s="15" t="s">
        <v>20</v>
      </c>
      <c r="D87" s="15" t="s">
        <v>151</v>
      </c>
      <c r="E87" s="19" t="s">
        <v>155</v>
      </c>
    </row>
    <row r="88" spans="1:5" s="5" customFormat="1" ht="12" x14ac:dyDescent="0.25">
      <c r="A88" s="15" t="str">
        <f>"608"</f>
        <v>608</v>
      </c>
      <c r="B88" s="1" t="s">
        <v>192</v>
      </c>
      <c r="C88" s="15" t="s">
        <v>50</v>
      </c>
      <c r="D88" s="15" t="s">
        <v>151</v>
      </c>
      <c r="E88" s="19" t="s">
        <v>156</v>
      </c>
    </row>
    <row r="89" spans="1:5" s="5" customFormat="1" ht="12" x14ac:dyDescent="0.25">
      <c r="A89" s="15" t="str">
        <f>"609"</f>
        <v>609</v>
      </c>
      <c r="B89" s="1" t="s">
        <v>193</v>
      </c>
      <c r="C89" s="15" t="s">
        <v>20</v>
      </c>
      <c r="D89" s="15" t="s">
        <v>151</v>
      </c>
      <c r="E89" s="19" t="s">
        <v>157</v>
      </c>
    </row>
    <row r="90" spans="1:5" s="5" customFormat="1" ht="12" x14ac:dyDescent="0.25">
      <c r="A90" s="15" t="str">
        <f>"625"</f>
        <v>625</v>
      </c>
      <c r="B90" s="1" t="s">
        <v>194</v>
      </c>
      <c r="C90" s="15" t="s">
        <v>20</v>
      </c>
      <c r="D90" s="15" t="s">
        <v>151</v>
      </c>
      <c r="E90" s="19" t="s">
        <v>158</v>
      </c>
    </row>
    <row r="91" spans="1:5" s="5" customFormat="1" ht="12" x14ac:dyDescent="0.25">
      <c r="A91" s="34">
        <v>900</v>
      </c>
      <c r="B91" s="2" t="s">
        <v>218</v>
      </c>
      <c r="C91" s="15" t="s">
        <v>20</v>
      </c>
      <c r="D91" s="20" t="s">
        <v>0</v>
      </c>
      <c r="E91" s="22" t="s">
        <v>102</v>
      </c>
    </row>
    <row r="92" spans="1:5" s="5" customFormat="1" ht="12" x14ac:dyDescent="0.25">
      <c r="A92" s="34">
        <v>901</v>
      </c>
      <c r="B92" s="2" t="s">
        <v>219</v>
      </c>
      <c r="C92" s="15" t="s">
        <v>20</v>
      </c>
      <c r="D92" s="20" t="s">
        <v>0</v>
      </c>
      <c r="E92" s="22" t="s">
        <v>102</v>
      </c>
    </row>
    <row r="93" spans="1:5" s="5" customFormat="1" ht="12" x14ac:dyDescent="0.25">
      <c r="A93" s="34">
        <v>902</v>
      </c>
      <c r="B93" s="2" t="s">
        <v>220</v>
      </c>
      <c r="C93" s="15" t="s">
        <v>20</v>
      </c>
      <c r="D93" s="20" t="s">
        <v>0</v>
      </c>
      <c r="E93" s="22" t="s">
        <v>102</v>
      </c>
    </row>
    <row r="94" spans="1:5" s="5" customFormat="1" ht="12" x14ac:dyDescent="0.25">
      <c r="A94" s="34">
        <v>903</v>
      </c>
      <c r="B94" s="2" t="s">
        <v>221</v>
      </c>
      <c r="C94" s="15" t="s">
        <v>20</v>
      </c>
      <c r="D94" s="20" t="s">
        <v>159</v>
      </c>
      <c r="E94" s="22" t="s">
        <v>102</v>
      </c>
    </row>
    <row r="95" spans="1:5" s="5" customFormat="1" ht="12" x14ac:dyDescent="0.25">
      <c r="A95" s="15">
        <v>910</v>
      </c>
      <c r="B95" s="32" t="s">
        <v>235</v>
      </c>
      <c r="C95" s="15" t="s">
        <v>20</v>
      </c>
      <c r="D95" s="21" t="s">
        <v>0</v>
      </c>
      <c r="E95" s="19" t="s">
        <v>102</v>
      </c>
    </row>
    <row r="96" spans="1:5" s="5" customFormat="1" ht="12" x14ac:dyDescent="0.25">
      <c r="A96" s="15" t="s">
        <v>83</v>
      </c>
      <c r="B96" s="32" t="s">
        <v>195</v>
      </c>
      <c r="C96" s="15"/>
      <c r="D96" s="15" t="s">
        <v>160</v>
      </c>
      <c r="E96" s="19" t="s">
        <v>102</v>
      </c>
    </row>
    <row r="97" spans="1:5" s="5" customFormat="1" ht="12" x14ac:dyDescent="0.25">
      <c r="A97" s="15" t="s">
        <v>83</v>
      </c>
      <c r="B97" s="32" t="str">
        <f>"Allocation Process - Benefit costs"</f>
        <v>Allocation Process - Benefit costs</v>
      </c>
      <c r="C97" s="15" t="s">
        <v>11</v>
      </c>
      <c r="D97" s="15" t="s">
        <v>161</v>
      </c>
      <c r="E97" s="19" t="s">
        <v>162</v>
      </c>
    </row>
    <row r="98" spans="1:5" s="5" customFormat="1" ht="12" x14ac:dyDescent="0.25">
      <c r="A98" s="15" t="s">
        <v>83</v>
      </c>
      <c r="B98" s="32" t="s">
        <v>163</v>
      </c>
      <c r="C98" s="15" t="s">
        <v>11</v>
      </c>
      <c r="D98" s="15" t="s">
        <v>164</v>
      </c>
      <c r="E98" s="19"/>
    </row>
    <row r="99" spans="1:5" s="5" customFormat="1" ht="12" x14ac:dyDescent="0.25">
      <c r="A99" s="28" t="s">
        <v>165</v>
      </c>
      <c r="B99" s="33" t="s">
        <v>196</v>
      </c>
      <c r="C99" s="29"/>
      <c r="D99" s="30" t="s">
        <v>0</v>
      </c>
      <c r="E99" s="31" t="s">
        <v>102</v>
      </c>
    </row>
    <row r="100" spans="1:5" ht="24" x14ac:dyDescent="0.3">
      <c r="A100" s="15" t="s">
        <v>166</v>
      </c>
      <c r="B100" s="32" t="s">
        <v>197</v>
      </c>
      <c r="C100" s="15" t="s">
        <v>167</v>
      </c>
      <c r="D100" s="15" t="s">
        <v>166</v>
      </c>
      <c r="E100" s="19" t="s">
        <v>168</v>
      </c>
    </row>
  </sheetData>
  <pageMargins left="0.67" right="0.48" top="0.87" bottom="0.59" header="0.52" footer="0.38"/>
  <pageSetup scale="89" fitToHeight="0" orientation="portrait" useFirstPageNumber="1" horizontalDpi="4294967295" verticalDpi="4294967295" r:id="rId1"/>
  <headerFooter>
    <oddHeader>&amp;C&amp;"-,Bold"&amp;14Transaction Source Codes&amp;RLast  updated: Jan. 2020</oddHeader>
    <oddFooter>&amp;C&amp;P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Lepine, Ellen</dc:creator>
  <cp:lastModifiedBy>McCarthy, Richard</cp:lastModifiedBy>
  <cp:lastPrinted>2020-01-29T13:52:33Z</cp:lastPrinted>
  <dcterms:created xsi:type="dcterms:W3CDTF">2017-11-08T16:57:25Z</dcterms:created>
  <dcterms:modified xsi:type="dcterms:W3CDTF">2022-06-17T17:47:46Z</dcterms:modified>
</cp:coreProperties>
</file>